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I-E\WEB COMO NOS FINANCIAMOS\"/>
    </mc:Choice>
  </mc:AlternateContent>
  <xr:revisionPtr revIDLastSave="0" documentId="13_ncr:1_{25198BA8-6D3C-450D-A738-508AF9208FC9}" xr6:coauthVersionLast="47" xr6:coauthVersionMax="47" xr10:uidLastSave="{00000000-0000-0000-0000-000000000000}"/>
  <workbookProtection workbookAlgorithmName="SHA-512" workbookHashValue="o6BPIUNivNvj0xKGxICqi9ejGnRqMyAIc8V0PiHUc2P12cstBNAgEmuK/KWTaISxKdFgOhE366RASWqbhvNtfg==" workbookSaltValue="ETNBy1Wwd2O0E9yRsPjYkA==" workbookSpinCount="100000" lockStructure="1"/>
  <bookViews>
    <workbookView xWindow="-120" yWindow="-120" windowWidth="20730" windowHeight="11160" xr2:uid="{AA655BED-778E-40A2-A9CB-FB604975B943}"/>
  </bookViews>
  <sheets>
    <sheet name="PRESUPUESTO 2024" sheetId="1" r:id="rId1"/>
  </sheets>
  <definedNames>
    <definedName name="_xlnm.Print_Area" localSheetId="0">'PRESUPUESTO 2024'!$B$2:$O$26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" l="1"/>
  <c r="L50" i="1"/>
  <c r="K54" i="1"/>
  <c r="K55" i="1"/>
  <c r="K56" i="1"/>
  <c r="L53" i="1"/>
  <c r="L58" i="1"/>
  <c r="J39" i="1"/>
  <c r="J50" i="1"/>
  <c r="I54" i="1"/>
  <c r="I55" i="1"/>
  <c r="I56" i="1"/>
  <c r="J53" i="1"/>
  <c r="J58" i="1"/>
  <c r="H7" i="1"/>
  <c r="I7" i="1"/>
  <c r="J7" i="1"/>
  <c r="K7" i="1"/>
  <c r="L7" i="1"/>
  <c r="M7" i="1"/>
  <c r="N7" i="1"/>
  <c r="O7" i="1"/>
  <c r="O11" i="1"/>
  <c r="O12" i="1"/>
  <c r="O13" i="1"/>
  <c r="O14" i="1"/>
  <c r="O15" i="1"/>
  <c r="O16" i="1"/>
  <c r="O17" i="1"/>
  <c r="O18" i="1"/>
  <c r="O19" i="1"/>
  <c r="O20" i="1"/>
  <c r="O21" i="1"/>
  <c r="O22" i="1"/>
  <c r="O24" i="1"/>
  <c r="O25" i="1"/>
  <c r="O26" i="1"/>
  <c r="N26" i="1"/>
  <c r="M26" i="1"/>
  <c r="L26" i="1"/>
  <c r="K26" i="1"/>
  <c r="J26" i="1"/>
  <c r="I26" i="1"/>
  <c r="H26" i="1"/>
  <c r="G7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F26" i="1"/>
  <c r="E26" i="1"/>
  <c r="D26" i="1"/>
  <c r="C7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9" i="1"/>
  <c r="C26" i="1"/>
</calcChain>
</file>

<file path=xl/sharedStrings.xml><?xml version="1.0" encoding="utf-8"?>
<sst xmlns="http://schemas.openxmlformats.org/spreadsheetml/2006/main" count="69" uniqueCount="67">
  <si>
    <t>Presupuesto 2024</t>
  </si>
  <si>
    <t>Fondos de libre disposición (unrestricted)</t>
  </si>
  <si>
    <t>Proyecto/iniciativa</t>
  </si>
  <si>
    <t>Presupuesto total</t>
  </si>
  <si>
    <t>Foro de Integridad Corporativa</t>
  </si>
  <si>
    <t xml:space="preserve">Cuotas socios </t>
  </si>
  <si>
    <t xml:space="preserve">Reserve 2022 </t>
  </si>
  <si>
    <t>Total libre disposición (unrestricted)</t>
  </si>
  <si>
    <t>Golden Visas</t>
  </si>
  <si>
    <t>STEP EU</t>
  </si>
  <si>
    <t>RCTIR</t>
  </si>
  <si>
    <t>OPWHI</t>
  </si>
  <si>
    <t>MoMo</t>
  </si>
  <si>
    <t>Pactos Integridad SII</t>
  </si>
  <si>
    <t>Integrity Green Pacts</t>
  </si>
  <si>
    <t>Total condicionado (restricted)</t>
  </si>
  <si>
    <t>Entidad que financia</t>
  </si>
  <si>
    <t>Empresas miembro</t>
  </si>
  <si>
    <t>Socios</t>
  </si>
  <si>
    <t>TI-E</t>
  </si>
  <si>
    <t>GACC (TI-S)</t>
  </si>
  <si>
    <t>Comisión Europea</t>
  </si>
  <si>
    <t>TIS-/OSF</t>
  </si>
  <si>
    <t>TI-S y Siemens Integrity Initiative</t>
  </si>
  <si>
    <t>TI-S/WSF</t>
  </si>
  <si>
    <t>Budget line</t>
  </si>
  <si>
    <t>P1.3</t>
  </si>
  <si>
    <t>S1</t>
  </si>
  <si>
    <t>P1.18</t>
  </si>
  <si>
    <t>P1.19</t>
  </si>
  <si>
    <t>P1.20</t>
  </si>
  <si>
    <t>P1.21</t>
  </si>
  <si>
    <t>P1.16</t>
  </si>
  <si>
    <t>P1.15</t>
  </si>
  <si>
    <t>P1.22</t>
  </si>
  <si>
    <t>Ingresos</t>
  </si>
  <si>
    <t>Gastos</t>
  </si>
  <si>
    <t>Staff</t>
  </si>
  <si>
    <t>Viajes/desplazamientos (p. externos)</t>
  </si>
  <si>
    <t>Otros costes directos</t>
  </si>
  <si>
    <t>Webs: diseño, hosting, mantenimiento</t>
  </si>
  <si>
    <t>Materiales de comms &amp; dissemination, diseño.</t>
  </si>
  <si>
    <t>Eventos, jornadas, seminarios</t>
  </si>
  <si>
    <t>Publicaciones</t>
  </si>
  <si>
    <t>Servicios bancarios</t>
  </si>
  <si>
    <t>Servicios Profesionales independientes: Gestoría y auditoria</t>
  </si>
  <si>
    <t>Alquileres (oficina)</t>
  </si>
  <si>
    <t>Ponentes, docentes, consultores</t>
  </si>
  <si>
    <t>Otros gastos (internos)</t>
  </si>
  <si>
    <t>Otros gastos (p. externos)</t>
  </si>
  <si>
    <t>Costes indirectos o sobrevenidos (p. externos)</t>
  </si>
  <si>
    <t>Superávit</t>
  </si>
  <si>
    <t>Other: MOMO</t>
  </si>
  <si>
    <t>Other: OPWHI</t>
  </si>
  <si>
    <t>TI-S: Golden Visas (GACC)</t>
  </si>
  <si>
    <t>TI-S: OSF AML</t>
  </si>
  <si>
    <t>TI-S: Siemens</t>
  </si>
  <si>
    <t xml:space="preserve">TI-S: Step EU </t>
  </si>
  <si>
    <t>TI-S: WSF</t>
  </si>
  <si>
    <t>BIF</t>
  </si>
  <si>
    <t>assuming full amount to be used for salaries, and assuming same basic/premium split in 2025</t>
  </si>
  <si>
    <t>Management</t>
  </si>
  <si>
    <t>being full year for 1 person at EUR 3,303.25/month</t>
  </si>
  <si>
    <t>Research</t>
  </si>
  <si>
    <t>being full year for 1 person at EUR 2,642.60/month</t>
  </si>
  <si>
    <t>Communications</t>
  </si>
  <si>
    <t>being full year for 1 person at EUR 1,733.29/month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</si>
</sst>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\ [$€-C0A]_-;\-* #,##0.00\ [$€-C0A]_-;_-* &quot;-&quot;??\ [$€-C0A]_-;_-@_-"/>
    <numFmt numFmtId="165" formatCode="_-* #,##0\ [$€-C0A]_-;\-* #,##0\ [$€-C0A]_-;_-* &quot;-&quot;??\ [$€-C0A]_-;_-@_-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2" borderId="3" xfId="0" applyFont="1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4" xfId="0" applyFill="1" applyBorder="1" applyAlignment="1">
      <alignment wrapText="1"/>
    </xf>
    <xf numFmtId="0" fontId="4" fillId="2" borderId="5" xfId="0" applyFont="1" applyFill="1" applyBorder="1"/>
    <xf numFmtId="0" fontId="0" fillId="2" borderId="6" xfId="0" applyFill="1" applyBorder="1"/>
    <xf numFmtId="0" fontId="0" fillId="2" borderId="7" xfId="0" applyFill="1" applyBorder="1"/>
    <xf numFmtId="164" fontId="0" fillId="6" borderId="3" xfId="0" applyNumberFormat="1" applyFill="1" applyBorder="1"/>
    <xf numFmtId="164" fontId="0" fillId="2" borderId="4" xfId="0" applyNumberFormat="1" applyFill="1" applyBorder="1"/>
    <xf numFmtId="164" fontId="0" fillId="6" borderId="4" xfId="0" applyNumberFormat="1" applyFill="1" applyBorder="1"/>
    <xf numFmtId="164" fontId="1" fillId="2" borderId="4" xfId="0" applyNumberFormat="1" applyFont="1" applyFill="1" applyBorder="1"/>
    <xf numFmtId="164" fontId="1" fillId="2" borderId="8" xfId="0" applyNumberFormat="1" applyFont="1" applyFill="1" applyBorder="1"/>
    <xf numFmtId="164" fontId="4" fillId="7" borderId="9" xfId="0" applyNumberFormat="1" applyFont="1" applyFill="1" applyBorder="1"/>
    <xf numFmtId="165" fontId="1" fillId="2" borderId="0" xfId="0" applyNumberFormat="1" applyFont="1" applyFill="1"/>
    <xf numFmtId="165" fontId="0" fillId="6" borderId="0" xfId="0" applyNumberFormat="1" applyFill="1"/>
    <xf numFmtId="165" fontId="1" fillId="2" borderId="10" xfId="0" applyNumberFormat="1" applyFont="1" applyFill="1" applyBorder="1"/>
    <xf numFmtId="164" fontId="0" fillId="6" borderId="9" xfId="0" applyNumberFormat="1" applyFill="1" applyBorder="1"/>
    <xf numFmtId="164" fontId="4" fillId="8" borderId="9" xfId="0" applyNumberFormat="1" applyFont="1" applyFill="1" applyBorder="1"/>
    <xf numFmtId="164" fontId="0" fillId="0" borderId="9" xfId="0" applyNumberFormat="1" applyBorder="1"/>
    <xf numFmtId="165" fontId="0" fillId="0" borderId="0" xfId="0" applyNumberFormat="1"/>
    <xf numFmtId="164" fontId="0" fillId="6" borderId="9" xfId="0" applyNumberFormat="1" applyFill="1" applyBorder="1" applyAlignment="1">
      <alignment wrapText="1"/>
    </xf>
    <xf numFmtId="164" fontId="4" fillId="6" borderId="9" xfId="0" applyNumberFormat="1" applyFont="1" applyFill="1" applyBorder="1"/>
    <xf numFmtId="164" fontId="1" fillId="9" borderId="1" xfId="0" applyNumberFormat="1" applyFont="1" applyFill="1" applyBorder="1"/>
    <xf numFmtId="165" fontId="1" fillId="9" borderId="11" xfId="0" applyNumberFormat="1" applyFont="1" applyFill="1" applyBorder="1"/>
    <xf numFmtId="165" fontId="1" fillId="9" borderId="12" xfId="0" applyNumberFormat="1" applyFont="1" applyFill="1" applyBorder="1"/>
    <xf numFmtId="165" fontId="1" fillId="9" borderId="13" xfId="0" applyNumberFormat="1" applyFont="1" applyFill="1" applyBorder="1"/>
    <xf numFmtId="0" fontId="0" fillId="6" borderId="0" xfId="0" applyFill="1"/>
    <xf numFmtId="164" fontId="0" fillId="6" borderId="0" xfId="0" applyNumberFormat="1" applyFill="1"/>
    <xf numFmtId="0" fontId="5" fillId="6" borderId="0" xfId="0" applyFont="1" applyFill="1"/>
    <xf numFmtId="0" fontId="5" fillId="6" borderId="0" xfId="0" applyFont="1" applyFill="1" applyAlignment="1">
      <alignment horizontal="center"/>
    </xf>
    <xf numFmtId="41" fontId="5" fillId="6" borderId="0" xfId="0" applyNumberFormat="1" applyFont="1" applyFill="1"/>
    <xf numFmtId="41" fontId="5" fillId="6" borderId="4" xfId="0" applyNumberFormat="1" applyFont="1" applyFill="1" applyBorder="1"/>
    <xf numFmtId="41" fontId="5" fillId="6" borderId="14" xfId="0" applyNumberFormat="1" applyFont="1" applyFill="1" applyBorder="1"/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EECA9-D44E-4E8B-9376-AE2334599B01}">
  <dimension ref="B2:O61"/>
  <sheetViews>
    <sheetView tabSelected="1" topLeftCell="D1" zoomScale="70" zoomScaleNormal="70" workbookViewId="0">
      <selection activeCell="N30" sqref="N30"/>
    </sheetView>
  </sheetViews>
  <sheetFormatPr baseColWidth="10" defaultColWidth="11" defaultRowHeight="15.75" x14ac:dyDescent="0.25"/>
  <cols>
    <col min="1" max="1" width="4.125" style="27" customWidth="1"/>
    <col min="2" max="2" width="25.125" style="27" customWidth="1"/>
    <col min="3" max="3" width="20.375" style="27" customWidth="1"/>
    <col min="4" max="4" width="24.5" style="27" customWidth="1"/>
    <col min="5" max="5" width="23.125" style="27" customWidth="1"/>
    <col min="6" max="6" width="14.375" style="27" customWidth="1"/>
    <col min="7" max="10" width="17.375" style="27" customWidth="1"/>
    <col min="11" max="13" width="20.625" style="27" customWidth="1"/>
    <col min="14" max="14" width="19.125" style="27" customWidth="1"/>
    <col min="15" max="15" width="16.875" style="27" customWidth="1"/>
    <col min="16" max="16384" width="11" style="27"/>
  </cols>
  <sheetData>
    <row r="2" spans="2:15" x14ac:dyDescent="0.25">
      <c r="B2" s="40" t="s">
        <v>0</v>
      </c>
      <c r="C2" s="41"/>
      <c r="D2" s="42" t="s">
        <v>1</v>
      </c>
      <c r="E2" s="42"/>
      <c r="F2" s="42"/>
      <c r="G2" s="42"/>
      <c r="H2" s="43"/>
      <c r="I2" s="43"/>
      <c r="J2" s="43"/>
      <c r="K2" s="43"/>
      <c r="L2" s="43"/>
      <c r="M2" s="43"/>
      <c r="N2" s="43"/>
      <c r="O2" s="43"/>
    </row>
    <row r="3" spans="2:15" ht="90.95" customHeight="1" x14ac:dyDescent="0.25">
      <c r="B3" s="34" t="s">
        <v>2</v>
      </c>
      <c r="C3" s="34" t="s">
        <v>3</v>
      </c>
      <c r="D3" s="35" t="s">
        <v>4</v>
      </c>
      <c r="E3" s="35" t="s">
        <v>5</v>
      </c>
      <c r="F3" s="34" t="s">
        <v>6</v>
      </c>
      <c r="G3" s="36" t="s">
        <v>7</v>
      </c>
      <c r="H3" s="37" t="s">
        <v>8</v>
      </c>
      <c r="I3" s="37" t="s">
        <v>9</v>
      </c>
      <c r="J3" s="37" t="s">
        <v>10</v>
      </c>
      <c r="K3" s="37" t="s">
        <v>11</v>
      </c>
      <c r="L3" s="37" t="s">
        <v>12</v>
      </c>
      <c r="M3" s="37" t="s">
        <v>13</v>
      </c>
      <c r="N3" s="38" t="s">
        <v>14</v>
      </c>
      <c r="O3" s="39" t="s">
        <v>15</v>
      </c>
    </row>
    <row r="4" spans="2:15" ht="36" customHeight="1" x14ac:dyDescent="0.25">
      <c r="B4" s="1" t="s">
        <v>16</v>
      </c>
      <c r="C4" s="2"/>
      <c r="D4" s="2" t="s">
        <v>17</v>
      </c>
      <c r="E4" s="2" t="s">
        <v>18</v>
      </c>
      <c r="F4" s="2" t="s">
        <v>19</v>
      </c>
      <c r="G4" s="3"/>
      <c r="H4" s="2" t="s">
        <v>20</v>
      </c>
      <c r="I4" s="2" t="s">
        <v>21</v>
      </c>
      <c r="J4" s="2" t="s">
        <v>22</v>
      </c>
      <c r="K4" s="4" t="s">
        <v>21</v>
      </c>
      <c r="L4" s="4" t="s">
        <v>21</v>
      </c>
      <c r="M4" s="4" t="s">
        <v>23</v>
      </c>
      <c r="N4" s="2" t="s">
        <v>24</v>
      </c>
      <c r="O4" s="3"/>
    </row>
    <row r="5" spans="2:15" x14ac:dyDescent="0.25">
      <c r="B5" s="5" t="s">
        <v>25</v>
      </c>
      <c r="C5" s="6"/>
      <c r="D5" s="6" t="s">
        <v>26</v>
      </c>
      <c r="E5" s="6" t="s">
        <v>27</v>
      </c>
      <c r="F5" s="6"/>
      <c r="G5" s="7"/>
      <c r="H5" s="6" t="s">
        <v>28</v>
      </c>
      <c r="I5" s="6" t="s">
        <v>29</v>
      </c>
      <c r="J5" s="6" t="s">
        <v>30</v>
      </c>
      <c r="K5" s="6" t="s">
        <v>31</v>
      </c>
      <c r="L5" s="6" t="s">
        <v>32</v>
      </c>
      <c r="M5" s="6" t="s">
        <v>33</v>
      </c>
      <c r="N5" s="6" t="s">
        <v>34</v>
      </c>
      <c r="O5" s="7"/>
    </row>
    <row r="6" spans="2:15" x14ac:dyDescent="0.25">
      <c r="B6" s="8"/>
      <c r="C6" s="9"/>
      <c r="D6" s="10"/>
      <c r="E6" s="10"/>
      <c r="F6" s="10"/>
      <c r="G6" s="11"/>
      <c r="H6" s="10"/>
      <c r="I6" s="10"/>
      <c r="J6" s="10"/>
      <c r="K6" s="10"/>
      <c r="L6" s="10"/>
      <c r="M6" s="10"/>
      <c r="N6" s="10"/>
      <c r="O6" s="12"/>
    </row>
    <row r="7" spans="2:15" x14ac:dyDescent="0.25">
      <c r="B7" s="13" t="s">
        <v>35</v>
      </c>
      <c r="C7" s="14">
        <f>SUM(G7,O7)</f>
        <v>232952.74046046514</v>
      </c>
      <c r="D7" s="15">
        <v>60000</v>
      </c>
      <c r="E7" s="15">
        <v>1200</v>
      </c>
      <c r="F7" s="15">
        <v>-4473.43</v>
      </c>
      <c r="G7" s="14">
        <f>SUM(D7:F7)</f>
        <v>56726.57</v>
      </c>
      <c r="H7" s="15">
        <f t="shared" ref="H7:N7" si="0">SUM(H11:H25)</f>
        <v>10320</v>
      </c>
      <c r="I7" s="15">
        <f t="shared" si="0"/>
        <v>26318.999999999996</v>
      </c>
      <c r="J7" s="15">
        <f t="shared" si="0"/>
        <v>4980</v>
      </c>
      <c r="K7" s="15">
        <f t="shared" si="0"/>
        <v>52113.3</v>
      </c>
      <c r="L7" s="15">
        <f t="shared" si="0"/>
        <v>10317.441860465115</v>
      </c>
      <c r="M7" s="15">
        <f t="shared" si="0"/>
        <v>30154.599999999995</v>
      </c>
      <c r="N7" s="15">
        <f t="shared" si="0"/>
        <v>42021.828600000001</v>
      </c>
      <c r="O7" s="16">
        <f>SUM(H7:N7)</f>
        <v>176226.17046046513</v>
      </c>
    </row>
    <row r="8" spans="2:15" x14ac:dyDescent="0.25">
      <c r="B8" s="17"/>
      <c r="C8" s="14"/>
      <c r="D8" s="15"/>
      <c r="E8" s="15"/>
      <c r="F8" s="15"/>
      <c r="G8" s="14"/>
      <c r="H8" s="15"/>
      <c r="I8" s="15"/>
      <c r="J8" s="15"/>
      <c r="K8" s="15"/>
      <c r="L8" s="15"/>
      <c r="M8" s="15"/>
      <c r="N8" s="15"/>
      <c r="O8" s="16"/>
    </row>
    <row r="9" spans="2:15" x14ac:dyDescent="0.25">
      <c r="B9" s="18" t="s">
        <v>36</v>
      </c>
      <c r="C9" s="14">
        <f>SUM(C10:C25)</f>
        <v>220726.1704604651</v>
      </c>
      <c r="D9" s="15"/>
      <c r="E9" s="15"/>
      <c r="F9" s="15"/>
      <c r="G9" s="14"/>
      <c r="H9" s="15"/>
      <c r="I9" s="15"/>
      <c r="J9" s="15"/>
      <c r="K9" s="15"/>
      <c r="L9" s="15"/>
      <c r="M9" s="15"/>
      <c r="N9" s="15"/>
      <c r="O9" s="16"/>
    </row>
    <row r="10" spans="2:15" x14ac:dyDescent="0.25">
      <c r="B10" s="17"/>
      <c r="C10" s="14"/>
      <c r="D10" s="15"/>
      <c r="E10" s="15"/>
      <c r="F10" s="15"/>
      <c r="G10" s="14"/>
      <c r="H10" s="15"/>
      <c r="I10" s="15"/>
      <c r="J10" s="15"/>
      <c r="K10" s="15"/>
      <c r="L10" s="15"/>
      <c r="M10" s="15"/>
      <c r="N10" s="15"/>
      <c r="O10" s="16"/>
    </row>
    <row r="11" spans="2:15" x14ac:dyDescent="0.25">
      <c r="B11" s="19" t="s">
        <v>37</v>
      </c>
      <c r="C11" s="14">
        <f t="shared" ref="C11:C22" si="1">G11+O11</f>
        <v>161621.87046046511</v>
      </c>
      <c r="D11" s="15">
        <v>30000</v>
      </c>
      <c r="E11" s="15"/>
      <c r="F11" s="20"/>
      <c r="G11" s="14">
        <f t="shared" ref="G11:G23" si="2">SUM(D11:F11)</f>
        <v>30000</v>
      </c>
      <c r="H11" s="15">
        <v>6720</v>
      </c>
      <c r="I11" s="15">
        <v>22975.999999999996</v>
      </c>
      <c r="J11" s="15">
        <v>4080</v>
      </c>
      <c r="K11" s="15">
        <v>28125</v>
      </c>
      <c r="L11" s="15">
        <v>10317.441860465115</v>
      </c>
      <c r="M11" s="15">
        <v>27954.599999999995</v>
      </c>
      <c r="N11" s="15">
        <v>31448.828600000001</v>
      </c>
      <c r="O11" s="16">
        <f t="shared" ref="O11:O22" si="3">SUM(H11:N11)</f>
        <v>131621.87046046511</v>
      </c>
    </row>
    <row r="12" spans="2:15" ht="31.5" x14ac:dyDescent="0.25">
      <c r="B12" s="21" t="s">
        <v>38</v>
      </c>
      <c r="C12" s="14">
        <f t="shared" si="1"/>
        <v>1600</v>
      </c>
      <c r="D12" s="15"/>
      <c r="E12" s="15"/>
      <c r="F12" s="15"/>
      <c r="G12" s="14">
        <f t="shared" si="2"/>
        <v>0</v>
      </c>
      <c r="H12" s="15"/>
      <c r="I12" s="15"/>
      <c r="J12" s="15">
        <v>100</v>
      </c>
      <c r="K12" s="15"/>
      <c r="L12" s="15"/>
      <c r="M12" s="15"/>
      <c r="N12" s="15">
        <v>1500</v>
      </c>
      <c r="O12" s="16">
        <f t="shared" si="3"/>
        <v>1600</v>
      </c>
    </row>
    <row r="13" spans="2:15" x14ac:dyDescent="0.25">
      <c r="B13" s="17"/>
      <c r="C13" s="14">
        <f t="shared" si="1"/>
        <v>0</v>
      </c>
      <c r="D13" s="15"/>
      <c r="E13" s="15"/>
      <c r="F13" s="15"/>
      <c r="G13" s="14">
        <f t="shared" si="2"/>
        <v>0</v>
      </c>
      <c r="H13" s="15"/>
      <c r="I13" s="15"/>
      <c r="J13" s="15"/>
      <c r="K13" s="15"/>
      <c r="L13" s="15"/>
      <c r="M13" s="15"/>
      <c r="N13" s="15"/>
      <c r="O13" s="16">
        <f t="shared" si="3"/>
        <v>0</v>
      </c>
    </row>
    <row r="14" spans="2:15" x14ac:dyDescent="0.25">
      <c r="B14" s="22" t="s">
        <v>39</v>
      </c>
      <c r="C14" s="14">
        <f t="shared" si="1"/>
        <v>0</v>
      </c>
      <c r="D14" s="15"/>
      <c r="E14" s="15"/>
      <c r="F14" s="15"/>
      <c r="G14" s="14">
        <f t="shared" si="2"/>
        <v>0</v>
      </c>
      <c r="H14" s="15"/>
      <c r="I14" s="15"/>
      <c r="J14" s="15"/>
      <c r="K14" s="15"/>
      <c r="L14" s="15"/>
      <c r="M14" s="15"/>
      <c r="N14" s="15"/>
      <c r="O14" s="16">
        <f t="shared" si="3"/>
        <v>0</v>
      </c>
    </row>
    <row r="15" spans="2:15" ht="31.5" x14ac:dyDescent="0.25">
      <c r="B15" s="21" t="s">
        <v>40</v>
      </c>
      <c r="C15" s="14">
        <f t="shared" si="1"/>
        <v>6900</v>
      </c>
      <c r="D15" s="15">
        <v>4000</v>
      </c>
      <c r="E15" s="15"/>
      <c r="F15" s="15"/>
      <c r="G15" s="14">
        <f t="shared" si="2"/>
        <v>4000</v>
      </c>
      <c r="H15" s="15">
        <v>600</v>
      </c>
      <c r="I15" s="15"/>
      <c r="J15" s="15"/>
      <c r="K15" s="15">
        <v>1300</v>
      </c>
      <c r="L15" s="15"/>
      <c r="M15" s="15"/>
      <c r="N15" s="15">
        <v>1000</v>
      </c>
      <c r="O15" s="16">
        <f t="shared" si="3"/>
        <v>2900</v>
      </c>
    </row>
    <row r="16" spans="2:15" ht="32.1" customHeight="1" x14ac:dyDescent="0.25">
      <c r="B16" s="21" t="s">
        <v>41</v>
      </c>
      <c r="C16" s="14">
        <f t="shared" si="1"/>
        <v>3000</v>
      </c>
      <c r="D16" s="15">
        <v>900</v>
      </c>
      <c r="E16" s="15"/>
      <c r="F16" s="15"/>
      <c r="G16" s="14">
        <f t="shared" si="2"/>
        <v>900</v>
      </c>
      <c r="H16" s="15"/>
      <c r="I16" s="15"/>
      <c r="J16" s="15">
        <v>100</v>
      </c>
      <c r="K16" s="15">
        <v>2000</v>
      </c>
      <c r="L16" s="15"/>
      <c r="M16" s="15"/>
      <c r="N16" s="15"/>
      <c r="O16" s="16">
        <f t="shared" si="3"/>
        <v>2100</v>
      </c>
    </row>
    <row r="17" spans="2:15" ht="30.95" customHeight="1" x14ac:dyDescent="0.25">
      <c r="B17" s="21" t="s">
        <v>42</v>
      </c>
      <c r="C17" s="14">
        <f t="shared" si="1"/>
        <v>1992</v>
      </c>
      <c r="D17" s="15"/>
      <c r="E17" s="15"/>
      <c r="F17" s="15"/>
      <c r="G17" s="14">
        <f t="shared" si="2"/>
        <v>0</v>
      </c>
      <c r="H17" s="15"/>
      <c r="I17" s="15"/>
      <c r="J17" s="15"/>
      <c r="K17" s="15">
        <v>1492</v>
      </c>
      <c r="L17" s="15"/>
      <c r="M17" s="15"/>
      <c r="N17" s="15">
        <v>500</v>
      </c>
      <c r="O17" s="16">
        <f t="shared" si="3"/>
        <v>1992</v>
      </c>
    </row>
    <row r="18" spans="2:15" x14ac:dyDescent="0.25">
      <c r="B18" s="21" t="s">
        <v>43</v>
      </c>
      <c r="C18" s="14">
        <f t="shared" si="1"/>
        <v>1000</v>
      </c>
      <c r="D18" s="15"/>
      <c r="E18" s="15"/>
      <c r="F18" s="15"/>
      <c r="G18" s="14">
        <f t="shared" si="2"/>
        <v>0</v>
      </c>
      <c r="H18" s="15"/>
      <c r="I18" s="15"/>
      <c r="J18" s="15">
        <v>100</v>
      </c>
      <c r="K18" s="15"/>
      <c r="L18" s="15"/>
      <c r="M18" s="15"/>
      <c r="N18" s="15">
        <v>900</v>
      </c>
      <c r="O18" s="16">
        <f t="shared" si="3"/>
        <v>1000</v>
      </c>
    </row>
    <row r="19" spans="2:15" x14ac:dyDescent="0.25">
      <c r="B19" s="21" t="s">
        <v>44</v>
      </c>
      <c r="C19" s="14">
        <f t="shared" si="1"/>
        <v>600</v>
      </c>
      <c r="D19" s="15">
        <v>600</v>
      </c>
      <c r="E19" s="15"/>
      <c r="F19" s="15"/>
      <c r="G19" s="14">
        <f t="shared" si="2"/>
        <v>600</v>
      </c>
      <c r="H19" s="15"/>
      <c r="I19" s="15"/>
      <c r="J19" s="15"/>
      <c r="K19" s="15"/>
      <c r="L19" s="15"/>
      <c r="M19" s="15"/>
      <c r="N19" s="15"/>
      <c r="O19" s="16">
        <f t="shared" si="3"/>
        <v>0</v>
      </c>
    </row>
    <row r="20" spans="2:15" ht="47.25" x14ac:dyDescent="0.25">
      <c r="B20" s="21" t="s">
        <v>45</v>
      </c>
      <c r="C20" s="14">
        <f t="shared" si="1"/>
        <v>7000</v>
      </c>
      <c r="D20" s="15">
        <v>7000</v>
      </c>
      <c r="E20" s="15"/>
      <c r="F20" s="15"/>
      <c r="G20" s="14">
        <f t="shared" si="2"/>
        <v>7000</v>
      </c>
      <c r="H20" s="15"/>
      <c r="I20" s="15"/>
      <c r="J20" s="15"/>
      <c r="K20" s="15"/>
      <c r="L20" s="15"/>
      <c r="M20" s="15"/>
      <c r="N20" s="15"/>
      <c r="O20" s="16">
        <f t="shared" si="3"/>
        <v>0</v>
      </c>
    </row>
    <row r="21" spans="2:15" x14ac:dyDescent="0.25">
      <c r="B21" s="19" t="s">
        <v>46</v>
      </c>
      <c r="C21" s="14">
        <f t="shared" si="1"/>
        <v>5650</v>
      </c>
      <c r="D21" s="15">
        <v>1000</v>
      </c>
      <c r="E21" s="15"/>
      <c r="F21" s="15"/>
      <c r="G21" s="14">
        <f t="shared" si="2"/>
        <v>1000</v>
      </c>
      <c r="H21" s="15"/>
      <c r="I21" s="15">
        <v>1500</v>
      </c>
      <c r="J21" s="15"/>
      <c r="K21" s="15"/>
      <c r="L21" s="15"/>
      <c r="M21" s="15"/>
      <c r="N21" s="15">
        <v>3150</v>
      </c>
      <c r="O21" s="16">
        <f t="shared" si="3"/>
        <v>4650</v>
      </c>
    </row>
    <row r="22" spans="2:15" ht="39" customHeight="1" x14ac:dyDescent="0.25">
      <c r="B22" s="21" t="s">
        <v>47</v>
      </c>
      <c r="C22" s="14">
        <f t="shared" si="1"/>
        <v>6000</v>
      </c>
      <c r="D22" s="15"/>
      <c r="E22" s="15"/>
      <c r="F22" s="15"/>
      <c r="G22" s="14">
        <f t="shared" si="2"/>
        <v>0</v>
      </c>
      <c r="H22" s="15">
        <v>3000</v>
      </c>
      <c r="I22" s="15"/>
      <c r="J22" s="15">
        <v>600</v>
      </c>
      <c r="K22" s="15">
        <v>200</v>
      </c>
      <c r="L22" s="15"/>
      <c r="M22" s="15">
        <v>2200</v>
      </c>
      <c r="N22" s="15"/>
      <c r="O22" s="16">
        <f t="shared" si="3"/>
        <v>6000</v>
      </c>
    </row>
    <row r="23" spans="2:15" ht="39" customHeight="1" x14ac:dyDescent="0.25">
      <c r="B23" s="21" t="s">
        <v>48</v>
      </c>
      <c r="C23" s="14">
        <f>G23</f>
        <v>1000</v>
      </c>
      <c r="D23" s="15">
        <v>1000</v>
      </c>
      <c r="E23" s="15"/>
      <c r="F23" s="15"/>
      <c r="G23" s="14">
        <f t="shared" si="2"/>
        <v>1000</v>
      </c>
      <c r="H23" s="15"/>
      <c r="I23" s="15"/>
      <c r="J23" s="15"/>
      <c r="K23" s="15"/>
      <c r="L23" s="15"/>
      <c r="M23" s="15"/>
      <c r="N23" s="15"/>
      <c r="O23" s="16"/>
    </row>
    <row r="24" spans="2:15" ht="18" customHeight="1" x14ac:dyDescent="0.25">
      <c r="B24" s="19" t="s">
        <v>49</v>
      </c>
      <c r="C24" s="14">
        <f>G24+O24</f>
        <v>15000</v>
      </c>
      <c r="D24" s="15"/>
      <c r="E24" s="15"/>
      <c r="F24" s="15"/>
      <c r="G24" s="14">
        <f>SUM(D24:F24)</f>
        <v>0</v>
      </c>
      <c r="H24" s="15"/>
      <c r="I24" s="15"/>
      <c r="J24" s="15"/>
      <c r="K24" s="15">
        <v>15000</v>
      </c>
      <c r="L24" s="15"/>
      <c r="M24" s="15"/>
      <c r="N24" s="15"/>
      <c r="O24" s="16">
        <f>SUM(H24:N24)</f>
        <v>15000</v>
      </c>
    </row>
    <row r="25" spans="2:15" ht="31.5" x14ac:dyDescent="0.25">
      <c r="B25" s="21" t="s">
        <v>50</v>
      </c>
      <c r="C25" s="14">
        <f>G25+O25</f>
        <v>9362.2999999999993</v>
      </c>
      <c r="D25" s="15"/>
      <c r="E25" s="15"/>
      <c r="F25" s="15"/>
      <c r="G25" s="14">
        <f>SUM(D25:F25)</f>
        <v>0</v>
      </c>
      <c r="H25" s="15"/>
      <c r="I25" s="15">
        <v>1843</v>
      </c>
      <c r="J25" s="15"/>
      <c r="K25" s="15">
        <v>3996.3</v>
      </c>
      <c r="L25" s="15">
        <v>0</v>
      </c>
      <c r="M25" s="15"/>
      <c r="N25" s="15">
        <v>3523</v>
      </c>
      <c r="O25" s="16">
        <f>SUM(H25:N25)</f>
        <v>9362.2999999999993</v>
      </c>
    </row>
    <row r="26" spans="2:15" ht="27" customHeight="1" x14ac:dyDescent="0.25">
      <c r="B26" s="23" t="s">
        <v>51</v>
      </c>
      <c r="C26" s="24">
        <f>C7-C9</f>
        <v>12226.570000000036</v>
      </c>
      <c r="D26" s="24">
        <f>D7-SUM(D11:D25)</f>
        <v>15500</v>
      </c>
      <c r="E26" s="24">
        <f>E7-SUM(E11:E25)</f>
        <v>1200</v>
      </c>
      <c r="F26" s="24">
        <f>F7-SUM(F11:F25)</f>
        <v>-4473.43</v>
      </c>
      <c r="G26" s="25">
        <f>(G7)-(SUM(G11:G25))</f>
        <v>12226.57</v>
      </c>
      <c r="H26" s="25">
        <f t="shared" ref="H26:O26" si="4">H7-SUM(H11:H25)</f>
        <v>0</v>
      </c>
      <c r="I26" s="25">
        <f t="shared" si="4"/>
        <v>0</v>
      </c>
      <c r="J26" s="25">
        <f t="shared" si="4"/>
        <v>0</v>
      </c>
      <c r="K26" s="25">
        <f t="shared" si="4"/>
        <v>0</v>
      </c>
      <c r="L26" s="25">
        <f t="shared" si="4"/>
        <v>0</v>
      </c>
      <c r="M26" s="25">
        <f t="shared" si="4"/>
        <v>0</v>
      </c>
      <c r="N26" s="25">
        <f t="shared" si="4"/>
        <v>0</v>
      </c>
      <c r="O26" s="26">
        <f t="shared" si="4"/>
        <v>0</v>
      </c>
    </row>
    <row r="29" spans="2:15" x14ac:dyDescent="0.25">
      <c r="C29" s="28"/>
    </row>
    <row r="32" spans="2:15" hidden="1" x14ac:dyDescent="0.25"/>
    <row r="33" spans="8:13" hidden="1" x14ac:dyDescent="0.25"/>
    <row r="34" spans="8:13" hidden="1" x14ac:dyDescent="0.25"/>
    <row r="35" spans="8:13" hidden="1" x14ac:dyDescent="0.25">
      <c r="H35" s="29"/>
      <c r="I35" s="29"/>
      <c r="J35" s="29"/>
      <c r="K35" s="29"/>
      <c r="L35" s="29"/>
      <c r="M35" s="29"/>
    </row>
    <row r="36" spans="8:13" hidden="1" x14ac:dyDescent="0.25">
      <c r="H36" s="29"/>
      <c r="I36" s="29"/>
      <c r="J36" s="29"/>
      <c r="K36" s="29"/>
      <c r="L36" s="29"/>
      <c r="M36" s="29"/>
    </row>
    <row r="37" spans="8:13" hidden="1" x14ac:dyDescent="0.25">
      <c r="H37" s="29"/>
      <c r="I37" s="29"/>
      <c r="J37" s="30">
        <v>2024</v>
      </c>
      <c r="K37" s="30"/>
      <c r="L37" s="30">
        <v>2025</v>
      </c>
      <c r="M37" s="29"/>
    </row>
    <row r="38" spans="8:13" hidden="1" x14ac:dyDescent="0.25">
      <c r="H38" s="29"/>
      <c r="I38" s="29"/>
      <c r="J38" s="29"/>
      <c r="K38" s="29"/>
      <c r="L38" s="29"/>
      <c r="M38" s="29"/>
    </row>
    <row r="39" spans="8:13" hidden="1" x14ac:dyDescent="0.25">
      <c r="H39" s="29"/>
      <c r="I39" s="31"/>
      <c r="J39" s="31">
        <f>SUM(I40:I46)</f>
        <v>131621.87046046511</v>
      </c>
      <c r="K39" s="31"/>
      <c r="L39" s="31">
        <f>SUM(K40:K46)</f>
        <v>69828.029600000009</v>
      </c>
      <c r="M39" s="31"/>
    </row>
    <row r="40" spans="8:13" hidden="1" x14ac:dyDescent="0.25">
      <c r="H40" s="29" t="s">
        <v>52</v>
      </c>
      <c r="I40" s="31">
        <v>10317.441860465115</v>
      </c>
      <c r="J40" s="31"/>
      <c r="K40" s="31">
        <v>0</v>
      </c>
      <c r="L40" s="31"/>
      <c r="M40" s="31"/>
    </row>
    <row r="41" spans="8:13" hidden="1" x14ac:dyDescent="0.25">
      <c r="H41" s="29" t="s">
        <v>53</v>
      </c>
      <c r="I41" s="31">
        <v>28125</v>
      </c>
      <c r="J41" s="31"/>
      <c r="K41" s="31">
        <v>33750</v>
      </c>
      <c r="L41" s="31"/>
      <c r="M41" s="31"/>
    </row>
    <row r="42" spans="8:13" hidden="1" x14ac:dyDescent="0.25">
      <c r="H42" s="29" t="s">
        <v>54</v>
      </c>
      <c r="I42" s="31">
        <v>6720</v>
      </c>
      <c r="J42" s="31"/>
      <c r="K42" s="31">
        <v>0</v>
      </c>
      <c r="L42" s="31"/>
      <c r="M42" s="31"/>
    </row>
    <row r="43" spans="8:13" hidden="1" x14ac:dyDescent="0.25">
      <c r="H43" s="29" t="s">
        <v>55</v>
      </c>
      <c r="I43" s="31">
        <v>4080</v>
      </c>
      <c r="J43" s="31"/>
      <c r="K43" s="31">
        <v>0</v>
      </c>
      <c r="L43" s="31"/>
      <c r="M43" s="31"/>
    </row>
    <row r="44" spans="8:13" hidden="1" x14ac:dyDescent="0.25">
      <c r="H44" s="29" t="s">
        <v>56</v>
      </c>
      <c r="I44" s="31">
        <v>27954.599999999995</v>
      </c>
      <c r="J44" s="31"/>
      <c r="K44" s="31">
        <v>6988.6500000000005</v>
      </c>
      <c r="L44" s="31"/>
      <c r="M44" s="31"/>
    </row>
    <row r="45" spans="8:13" hidden="1" x14ac:dyDescent="0.25">
      <c r="H45" s="29" t="s">
        <v>57</v>
      </c>
      <c r="I45" s="31">
        <v>22975.999999999996</v>
      </c>
      <c r="J45" s="31"/>
      <c r="K45" s="31">
        <v>20104</v>
      </c>
      <c r="L45" s="31"/>
      <c r="M45" s="31"/>
    </row>
    <row r="46" spans="8:13" hidden="1" x14ac:dyDescent="0.25">
      <c r="H46" s="29" t="s">
        <v>58</v>
      </c>
      <c r="I46" s="31">
        <v>31448.828600000001</v>
      </c>
      <c r="J46" s="31"/>
      <c r="K46" s="31">
        <v>8985.3796000000002</v>
      </c>
      <c r="L46" s="31"/>
      <c r="M46" s="31"/>
    </row>
    <row r="47" spans="8:13" hidden="1" x14ac:dyDescent="0.25">
      <c r="H47" s="29"/>
      <c r="I47" s="31"/>
      <c r="J47" s="31"/>
      <c r="K47" s="31"/>
      <c r="L47" s="31"/>
      <c r="M47" s="31"/>
    </row>
    <row r="48" spans="8:13" hidden="1" x14ac:dyDescent="0.25">
      <c r="H48" s="29" t="s">
        <v>59</v>
      </c>
      <c r="I48" s="31"/>
      <c r="J48" s="31">
        <v>60000</v>
      </c>
      <c r="K48" s="31"/>
      <c r="L48" s="31">
        <v>60000</v>
      </c>
      <c r="M48" s="31" t="s">
        <v>60</v>
      </c>
    </row>
    <row r="49" spans="8:13" hidden="1" x14ac:dyDescent="0.25">
      <c r="H49" s="29"/>
      <c r="I49" s="31"/>
      <c r="J49" s="31"/>
      <c r="K49" s="31"/>
      <c r="L49" s="31"/>
      <c r="M49" s="31"/>
    </row>
    <row r="50" spans="8:13" hidden="1" x14ac:dyDescent="0.25">
      <c r="H50" s="29"/>
      <c r="I50" s="31"/>
      <c r="J50" s="32">
        <f>SUM(J39:J49)</f>
        <v>191621.87046046511</v>
      </c>
      <c r="K50" s="31"/>
      <c r="L50" s="32">
        <f>SUM(L39:L49)</f>
        <v>129828.02960000001</v>
      </c>
      <c r="M50" s="31"/>
    </row>
    <row r="51" spans="8:13" hidden="1" x14ac:dyDescent="0.25">
      <c r="H51" s="29"/>
      <c r="I51" s="31"/>
      <c r="J51" s="31"/>
      <c r="K51" s="31"/>
      <c r="L51" s="31"/>
      <c r="M51" s="31"/>
    </row>
    <row r="52" spans="8:13" hidden="1" x14ac:dyDescent="0.25">
      <c r="H52" s="29"/>
      <c r="I52" s="31"/>
      <c r="J52" s="31"/>
      <c r="K52" s="31"/>
      <c r="L52" s="31"/>
      <c r="M52" s="31"/>
    </row>
    <row r="53" spans="8:13" hidden="1" x14ac:dyDescent="0.25">
      <c r="H53" s="29"/>
      <c r="I53" s="31"/>
      <c r="J53" s="31">
        <f>SUM(I54:I56)</f>
        <v>92149.68</v>
      </c>
      <c r="K53" s="31"/>
      <c r="L53" s="31">
        <f>SUM(K54:K56)</f>
        <v>92149.68</v>
      </c>
      <c r="M53" s="31"/>
    </row>
    <row r="54" spans="8:13" hidden="1" x14ac:dyDescent="0.25">
      <c r="H54" s="29" t="s">
        <v>61</v>
      </c>
      <c r="I54" s="31">
        <f>3303.25*12</f>
        <v>39639</v>
      </c>
      <c r="J54" s="31"/>
      <c r="K54" s="31">
        <f>3303.25*12</f>
        <v>39639</v>
      </c>
      <c r="L54" s="31"/>
      <c r="M54" s="31" t="s">
        <v>62</v>
      </c>
    </row>
    <row r="55" spans="8:13" hidden="1" x14ac:dyDescent="0.25">
      <c r="H55" s="29" t="s">
        <v>63</v>
      </c>
      <c r="I55" s="31">
        <f>2642.6*12</f>
        <v>31711.199999999997</v>
      </c>
      <c r="J55" s="31"/>
      <c r="K55" s="31">
        <f>2642.6*12</f>
        <v>31711.199999999997</v>
      </c>
      <c r="L55" s="31"/>
      <c r="M55" s="31" t="s">
        <v>64</v>
      </c>
    </row>
    <row r="56" spans="8:13" hidden="1" x14ac:dyDescent="0.25">
      <c r="H56" s="29" t="s">
        <v>65</v>
      </c>
      <c r="I56" s="31">
        <f>1733.29*12</f>
        <v>20799.48</v>
      </c>
      <c r="J56" s="31"/>
      <c r="K56" s="31">
        <f>1733.29*12</f>
        <v>20799.48</v>
      </c>
      <c r="L56" s="31"/>
      <c r="M56" s="31" t="s">
        <v>66</v>
      </c>
    </row>
    <row r="57" spans="8:13" hidden="1" x14ac:dyDescent="0.25">
      <c r="H57" s="29"/>
      <c r="I57" s="31"/>
      <c r="J57" s="31"/>
      <c r="K57" s="31"/>
      <c r="L57" s="31"/>
      <c r="M57" s="31"/>
    </row>
    <row r="58" spans="8:13" ht="16.5" hidden="1" thickBot="1" x14ac:dyDescent="0.3">
      <c r="H58" s="29"/>
      <c r="I58" s="31"/>
      <c r="J58" s="33">
        <f>J50-J53</f>
        <v>99472.190460465121</v>
      </c>
      <c r="K58" s="31"/>
      <c r="L58" s="33">
        <f>L50-L53</f>
        <v>37678.349600000016</v>
      </c>
      <c r="M58" s="31"/>
    </row>
    <row r="59" spans="8:13" ht="16.5" hidden="1" thickTop="1" x14ac:dyDescent="0.25">
      <c r="H59" s="29"/>
      <c r="I59" s="31"/>
      <c r="J59" s="31"/>
      <c r="K59" s="31"/>
      <c r="L59" s="31"/>
      <c r="M59" s="31"/>
    </row>
    <row r="60" spans="8:13" hidden="1" x14ac:dyDescent="0.25"/>
    <row r="61" spans="8:13" hidden="1" x14ac:dyDescent="0.25"/>
  </sheetData>
  <sheetProtection algorithmName="SHA-512" hashValue="wuqB162nEHEgFDeybQ8UxY+z8Bb7VIKchBbucVWmVFjuUZ0CHSsCorLFUZJntSqgGY0NeMeOk3aSpi3Cf4U3Vw==" saltValue="AFzOuegWfOPAMWcm3Npxmw==" spinCount="100000" sheet="1" objects="1" scenarios="1"/>
  <mergeCells count="3">
    <mergeCell ref="B2:C2"/>
    <mergeCell ref="D2:G2"/>
    <mergeCell ref="H2:O2"/>
  </mergeCells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2024</vt:lpstr>
      <vt:lpstr>'PRESUPUESTO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Debbe Osorio (TI ES)</dc:creator>
  <cp:lastModifiedBy>Debbe Osorio (TI ES)</cp:lastModifiedBy>
  <dcterms:created xsi:type="dcterms:W3CDTF">2025-11-29T12:29:55Z</dcterms:created>
  <dcterms:modified xsi:type="dcterms:W3CDTF">2025-11-29T12:44:56Z</dcterms:modified>
</cp:coreProperties>
</file>